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'1кв'!$A$1:$E$54</definedName>
    <definedName name="_xlnm.Print_Area" localSheetId="1">'2кв'!$A$1:$E$55</definedName>
    <definedName name="_xlnm.Print_Area" localSheetId="2">'3кв'!$A$1:$E$53</definedName>
    <definedName name="_xlnm.Print_Area" localSheetId="3">'4кв'!$A$1:$E$55</definedName>
    <definedName name="_xlnm.Print_Area" localSheetId="4">отчет!$A$1:$C$48</definedName>
  </definedNames>
  <calcPr calcId="152511"/>
</workbook>
</file>

<file path=xl/calcChain.xml><?xml version="1.0" encoding="utf-8"?>
<calcChain xmlns="http://schemas.openxmlformats.org/spreadsheetml/2006/main">
  <c r="C23" i="30" l="1"/>
  <c r="C24" i="30"/>
  <c r="C36" i="30" s="1"/>
  <c r="C25" i="30"/>
  <c r="C26" i="30"/>
  <c r="C22" i="30"/>
  <c r="C21" i="30"/>
  <c r="C34" i="30"/>
  <c r="C33" i="30"/>
  <c r="C32" i="30"/>
  <c r="C31" i="30"/>
  <c r="C30" i="30"/>
  <c r="C27" i="30"/>
  <c r="C20" i="30"/>
  <c r="C19" i="30"/>
  <c r="C16" i="30"/>
  <c r="C15" i="30"/>
  <c r="C14" i="30"/>
  <c r="C13" i="30"/>
  <c r="C6" i="30"/>
  <c r="B49" i="29"/>
  <c r="E29" i="29"/>
  <c r="C17" i="30" l="1"/>
  <c r="C42" i="30"/>
  <c r="C28" i="30"/>
  <c r="C37" i="30" l="1"/>
  <c r="E23" i="29"/>
  <c r="E22" i="29"/>
  <c r="E33" i="29" l="1"/>
  <c r="B54" i="29" s="1"/>
  <c r="B55" i="29" s="1"/>
  <c r="B51" i="28"/>
  <c r="B50" i="28"/>
  <c r="B47" i="28" l="1"/>
  <c r="E23" i="28"/>
  <c r="E22" i="28"/>
  <c r="E31" i="28" l="1"/>
  <c r="B52" i="28" s="1"/>
  <c r="B53" i="28" s="1"/>
  <c r="B48" i="27"/>
  <c r="E32" i="27"/>
  <c r="E30" i="27"/>
  <c r="B53" i="27"/>
  <c r="B52" i="27"/>
  <c r="B51" i="27"/>
  <c r="E23" i="27"/>
  <c r="E22" i="27"/>
  <c r="B54" i="27" s="1"/>
  <c r="B55" i="27" l="1"/>
  <c r="E31" i="26"/>
  <c r="B52" i="26" l="1"/>
  <c r="B51" i="26"/>
  <c r="B50" i="26"/>
  <c r="E23" i="26"/>
  <c r="E22" i="26"/>
  <c r="B53" i="26" l="1"/>
  <c r="B54" i="26" s="1"/>
</calcChain>
</file>

<file path=xl/sharedStrings.xml><?xml version="1.0" encoding="utf-8"?>
<sst xmlns="http://schemas.openxmlformats.org/spreadsheetml/2006/main" count="334" uniqueCount="125">
  <si>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</si>
  <si>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</si>
  <si>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</si>
  <si>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</si>
  <si>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</si>
  <si>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</si>
  <si>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</si>
  <si>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</si>
  <si>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</si>
  <si>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</si>
  <si>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</si>
  <si>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</si>
  <si>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</si>
  <si>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</si>
  <si>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</si>
  <si>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</si>
  <si>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</si>
  <si>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</si>
  <si>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</si>
  <si>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</si>
  <si>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</si>
  <si>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</si>
  <si>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</si>
  <si>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</si>
  <si>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Правды,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</si>
  <si>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</si>
  <si>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</si>
  <si>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</si>
  <si>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</si>
  <si>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</si>
  <si>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</si>
  <si>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</si>
  <si>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</si>
  <si>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06.03.2015 г.</t>
    </r>
  </si>
  <si>
    <t>в т.ч. Оплачено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</si>
  <si>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</si>
  <si>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</si>
  <si>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</si>
  <si>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</si>
  <si>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</si>
  <si>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</si>
  <si>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</si>
  <si>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</si>
  <si>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</si>
  <si>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</si>
  <si>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</si>
  <si>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</si>
  <si>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ИТОГО</t>
  </si>
  <si>
    <t>Sкв.=2771,5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</si>
  <si>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</si>
  <si>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</si>
  <si>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Шурховецкого Игоря Николаевича</t>
    </r>
  </si>
  <si>
    <r>
      <t xml:space="preserve">Заказчик - </t>
    </r>
    <r>
      <rPr>
        <b/>
        <sz val="12"/>
        <color theme="1"/>
        <rFont val="Times New Roman"/>
        <family val="1"/>
        <charset val="204"/>
      </rPr>
      <t>Собственники МКД, в лице председателя совета дома Шурховецкого И.Н.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</si>
  <si>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</si>
  <si>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</si>
  <si>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</si>
  <si>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</si>
  <si>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пятнадцать тысяч девяносто  два рубля 84 копейки.</t>
  </si>
  <si>
    <t>Предъявлено населению 241075,36</t>
  </si>
  <si>
    <t>за 2 квартал 2024 года</t>
  </si>
  <si>
    <t>30.06.2024 г.</t>
  </si>
  <si>
    <t>2 квартал</t>
  </si>
  <si>
    <t>Покраска МАФ</t>
  </si>
  <si>
    <t>апрель</t>
  </si>
  <si>
    <t>ч/ч</t>
  </si>
  <si>
    <t>Поверка ОДПУ  ГВС, ТЭ</t>
  </si>
  <si>
    <t xml:space="preserve">           2. Всего за период с "01" 04 2024 г. по "30" 06 2024 г. выполнено работ (оказано услуг) на общую сумму двести двадцать пять тысяч семьдесят три рубля 92 копейки.</t>
  </si>
  <si>
    <t>Предъявлено населению 213787,12</t>
  </si>
  <si>
    <t>за 3 квартал 2024 года</t>
  </si>
  <si>
    <t>30.09.2024 г.</t>
  </si>
  <si>
    <t>3 квартал</t>
  </si>
  <si>
    <t>S квартир = 2768,2 м2</t>
  </si>
  <si>
    <t xml:space="preserve">           2. Всего за период с "01" 07 2024 г. по "30" 09  2024 г. выполнено работ (оказано услуг) на общую сумму двести шестьдесят три тысячи сто двадцать два рубля 96 копеек.</t>
  </si>
  <si>
    <t>Предъявлено населению 257342,44</t>
  </si>
  <si>
    <t>Поверка, ремонт ОДПУ ГВС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</si>
  <si>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Льяшовой Любовь Тимофеевны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</si>
  <si>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06.03.2015 г.</t>
    </r>
  </si>
  <si>
    <r>
      <t xml:space="preserve">Заказчик - </t>
    </r>
    <r>
      <rPr>
        <b/>
        <sz val="12"/>
        <color theme="1"/>
        <rFont val="Times New Roman"/>
        <family val="1"/>
        <charset val="204"/>
      </rPr>
      <t>Собственники МКД, в лице председателя совета дома Льяшова Л.Т.</t>
    </r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</si>
  <si>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</si>
  <si>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</si>
  <si>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</si>
  <si>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</si>
  <si>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</si>
  <si>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</si>
  <si>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</si>
  <si>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</si>
  <si>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</si>
  <si>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</si>
  <si>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</si>
  <si>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</si>
  <si>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</si>
  <si>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</si>
  <si>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</si>
  <si>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ПоверкаОДПУ ТЭ</t>
  </si>
  <si>
    <t xml:space="preserve">   * Установка урны на дет площ по 1/3 на 3 дома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</si>
  <si>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</si>
  <si>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</si>
  <si>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</si>
  <si>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</si>
  <si>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</si>
  <si>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</si>
  <si>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</si>
  <si>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</si>
  <si>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</si>
  <si>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</si>
  <si>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</si>
  <si>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</si>
  <si>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</si>
  <si>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4 квартал</t>
  </si>
  <si>
    <t>установка урны на дет площ по 1/3 на 3 дома</t>
  </si>
  <si>
    <t>декабрь</t>
  </si>
  <si>
    <t>октябрь</t>
  </si>
  <si>
    <t>по заявкам</t>
  </si>
  <si>
    <t>Замена кранов на ГВС и ХВС (смета), Ремонт подачи ГВС</t>
  </si>
  <si>
    <t xml:space="preserve">           2. Всего за период с "01" 10 2024 г. по "31" 12  2024 г. выполнено работ (оказано услуг) на общую сумму двести сорок пять тысяч девятьсот девяносто пять рублей 82 копейки.</t>
  </si>
  <si>
    <t>Предъявлено населению 240289,3</t>
  </si>
  <si>
    <t>по ж.д. ул. Правды, д. 4</t>
  </si>
  <si>
    <t>Начислено всего 9555494,22</t>
  </si>
  <si>
    <t>* холодная вода на СОИ - 3057,64</t>
  </si>
  <si>
    <t>* электроэнергия на СОИ- 19803,55</t>
  </si>
  <si>
    <t>* горячая вода на СОИ - 86644,31</t>
  </si>
  <si>
    <t>* водоотведение на СОИ- 25863,84</t>
  </si>
  <si>
    <t>Непредвиденные работы 20,5 ч/ч</t>
  </si>
  <si>
    <t xml:space="preserve">   * Поверка ОДПУ ГВС</t>
  </si>
  <si>
    <t xml:space="preserve">   * Замена кранов на ГВС и ХВС (смета), Ремонт подачи 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</si>
</sst>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1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164" fontId="7" fillId="0" borderId="0" xfId="1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0" xfId="0" applyFont="1"/>
    <xf numFmtId="0" fontId="11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 applyAlignment="1"/>
    <xf numFmtId="0" fontId="19" fillId="0" borderId="0" xfId="0" applyFo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43" fontId="19" fillId="0" borderId="0" xfId="0" applyNumberFormat="1" applyFont="1"/>
    <xf numFmtId="49" fontId="3" fillId="0" borderId="6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4" fontId="5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22" zoomScaleSheetLayoutView="100" workbookViewId="0">
      <selection activeCell="B49" sqref="B49:B5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32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53</v>
      </c>
      <c r="B3" s="88"/>
      <c r="C3" s="88"/>
      <c r="D3" s="88"/>
      <c r="E3" s="88"/>
    </row>
    <row r="4" spans="1:5" s="1" customFormat="1" ht="15.75" x14ac:dyDescent="0.25">
      <c r="A4" s="18" t="s">
        <v>13</v>
      </c>
      <c r="B4" s="4"/>
      <c r="C4" s="4"/>
      <c r="D4" s="27"/>
      <c r="E4" s="28" t="s">
        <v>54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90" t="s">
        <v>1</v>
      </c>
      <c r="B8" s="90"/>
      <c r="C8" s="90"/>
      <c r="D8" s="90"/>
      <c r="E8" s="90"/>
    </row>
    <row r="9" spans="1:5" ht="12" customHeight="1" x14ac:dyDescent="0.25">
      <c r="A9" s="84" t="s">
        <v>51</v>
      </c>
      <c r="B9" s="84"/>
      <c r="C9" s="84"/>
      <c r="D9" s="84"/>
      <c r="E9" s="84"/>
    </row>
    <row r="10" spans="1:5" ht="27" customHeight="1" x14ac:dyDescent="0.25">
      <c r="A10" s="91" t="s">
        <v>14</v>
      </c>
      <c r="B10" s="92"/>
      <c r="C10" s="92"/>
      <c r="D10" s="92"/>
      <c r="E10" s="92"/>
    </row>
    <row r="11" spans="1:5" ht="32.25" customHeight="1" x14ac:dyDescent="0.25">
      <c r="A11" s="84" t="s">
        <v>33</v>
      </c>
      <c r="B11" s="84"/>
      <c r="C11" s="84"/>
      <c r="D11" s="84"/>
      <c r="E11" s="84"/>
    </row>
    <row r="12" spans="1:5" ht="18" customHeight="1" x14ac:dyDescent="0.25">
      <c r="A12" s="90" t="s">
        <v>15</v>
      </c>
      <c r="B12" s="93"/>
      <c r="C12" s="93"/>
      <c r="D12" s="93"/>
      <c r="E12" s="93"/>
    </row>
    <row r="13" spans="1:5" ht="17.25" customHeight="1" x14ac:dyDescent="0.25">
      <c r="A13" s="84" t="s">
        <v>22</v>
      </c>
      <c r="B13" s="84"/>
      <c r="C13" s="84"/>
      <c r="D13" s="84"/>
      <c r="E13" s="84"/>
    </row>
    <row r="14" spans="1:5" ht="17.25" customHeight="1" x14ac:dyDescent="0.25">
      <c r="A14" s="90" t="s">
        <v>2</v>
      </c>
      <c r="B14" s="93"/>
      <c r="C14" s="93"/>
      <c r="D14" s="93"/>
      <c r="E14" s="93"/>
    </row>
    <row r="15" spans="1:5" ht="18.75" customHeight="1" x14ac:dyDescent="0.25">
      <c r="A15" s="84" t="s">
        <v>49</v>
      </c>
      <c r="B15" s="84"/>
      <c r="C15" s="84"/>
      <c r="D15" s="84"/>
      <c r="E15" s="84"/>
    </row>
    <row r="16" spans="1:5" x14ac:dyDescent="0.25">
      <c r="A16" s="90" t="s">
        <v>16</v>
      </c>
      <c r="B16" s="93"/>
      <c r="C16" s="93"/>
      <c r="D16" s="93"/>
      <c r="E16" s="93"/>
    </row>
    <row r="17" spans="1:7" ht="30.6" customHeight="1" x14ac:dyDescent="0.25">
      <c r="A17" s="84" t="s">
        <v>17</v>
      </c>
      <c r="B17" s="84"/>
      <c r="C17" s="84"/>
      <c r="D17" s="84"/>
      <c r="E17" s="84"/>
    </row>
    <row r="18" spans="1:7" ht="61.5" customHeight="1" x14ac:dyDescent="0.25">
      <c r="A18" s="84" t="s">
        <v>25</v>
      </c>
      <c r="B18" s="84"/>
      <c r="C18" s="84"/>
      <c r="D18" s="84"/>
      <c r="E18" s="84"/>
    </row>
    <row r="19" spans="1:7" ht="38.25" customHeight="1" x14ac:dyDescent="0.25">
      <c r="A19" s="95" t="s">
        <v>26</v>
      </c>
      <c r="B19" s="95"/>
      <c r="C19" s="95"/>
      <c r="D19" s="95"/>
      <c r="E19" s="95"/>
    </row>
    <row r="20" spans="1:7" x14ac:dyDescent="0.25">
      <c r="A20" s="95"/>
      <c r="B20" s="95"/>
      <c r="C20" s="95"/>
      <c r="D20" s="95"/>
      <c r="E20" s="95"/>
      <c r="F20" s="2">
        <v>2771.5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15.55</v>
      </c>
      <c r="E22" s="8">
        <f>D22*F20*G20</f>
        <v>129290.47500000001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6.06</v>
      </c>
      <c r="E23" s="8">
        <f>D23*F20*G20</f>
        <v>50385.869999999995</v>
      </c>
    </row>
    <row r="24" spans="1:7" x14ac:dyDescent="0.25">
      <c r="A24" s="7" t="s">
        <v>44</v>
      </c>
      <c r="B24" s="9" t="s">
        <v>28</v>
      </c>
      <c r="C24" s="3" t="s">
        <v>29</v>
      </c>
      <c r="D24" s="3"/>
      <c r="E24" s="17">
        <v>18783.740000000002</v>
      </c>
    </row>
    <row r="25" spans="1:7" x14ac:dyDescent="0.25">
      <c r="A25" s="7" t="s">
        <v>46</v>
      </c>
      <c r="B25" s="9" t="s">
        <v>28</v>
      </c>
      <c r="C25" s="3" t="s">
        <v>29</v>
      </c>
      <c r="D25" s="3"/>
      <c r="E25" s="8">
        <v>7849.29</v>
      </c>
    </row>
    <row r="26" spans="1:7" x14ac:dyDescent="0.25">
      <c r="A26" s="7" t="s">
        <v>45</v>
      </c>
      <c r="B26" s="9" t="s">
        <v>28</v>
      </c>
      <c r="C26" s="3" t="s">
        <v>29</v>
      </c>
      <c r="D26" s="3"/>
      <c r="E26" s="8">
        <v>4355.3</v>
      </c>
    </row>
    <row r="27" spans="1:7" x14ac:dyDescent="0.25">
      <c r="A27" s="7" t="s">
        <v>43</v>
      </c>
      <c r="B27" s="9" t="s">
        <v>28</v>
      </c>
      <c r="C27" s="3" t="s">
        <v>29</v>
      </c>
      <c r="D27" s="3"/>
      <c r="E27" s="17">
        <v>2050.79</v>
      </c>
    </row>
    <row r="28" spans="1:7" x14ac:dyDescent="0.25">
      <c r="A28" s="7" t="s">
        <v>27</v>
      </c>
      <c r="B28" s="9" t="s">
        <v>28</v>
      </c>
      <c r="C28" s="3" t="s">
        <v>29</v>
      </c>
      <c r="D28" s="3"/>
      <c r="E28" s="8">
        <v>947.37</v>
      </c>
    </row>
    <row r="29" spans="1:7" s="36" customFormat="1" ht="60" x14ac:dyDescent="0.25">
      <c r="A29" s="32" t="s">
        <v>55</v>
      </c>
      <c r="B29" s="33" t="s">
        <v>56</v>
      </c>
      <c r="C29" s="34" t="s">
        <v>29</v>
      </c>
      <c r="D29" s="34"/>
      <c r="E29" s="35">
        <v>1430</v>
      </c>
    </row>
    <row r="30" spans="1:7" x14ac:dyDescent="0.25">
      <c r="A30" s="16"/>
      <c r="B30" s="9"/>
      <c r="C30" s="3"/>
      <c r="D30" s="3"/>
      <c r="E30" s="8"/>
    </row>
    <row r="31" spans="1:7" s="10" customFormat="1" x14ac:dyDescent="0.25">
      <c r="A31" s="19" t="s">
        <v>47</v>
      </c>
      <c r="B31" s="20"/>
      <c r="C31" s="21"/>
      <c r="D31" s="21"/>
      <c r="E31" s="22">
        <f>SUM(E22:E30)</f>
        <v>215092.83499999999</v>
      </c>
    </row>
    <row r="33" spans="1:8" ht="28.5" customHeight="1" x14ac:dyDescent="0.25">
      <c r="A33" s="96" t="s">
        <v>57</v>
      </c>
      <c r="B33" s="96"/>
      <c r="C33" s="96"/>
      <c r="D33" s="96"/>
      <c r="E33" s="96"/>
    </row>
    <row r="34" spans="1:8" ht="31.5" customHeight="1" x14ac:dyDescent="0.25">
      <c r="A34" s="84" t="s">
        <v>21</v>
      </c>
      <c r="B34" s="84"/>
      <c r="C34" s="84"/>
      <c r="D34" s="84"/>
      <c r="E34" s="84"/>
    </row>
    <row r="35" spans="1:8" x14ac:dyDescent="0.25">
      <c r="A35" s="84" t="s">
        <v>20</v>
      </c>
      <c r="B35" s="84"/>
      <c r="C35" s="84"/>
      <c r="D35" s="84"/>
      <c r="E35" s="84"/>
      <c r="F35" s="10"/>
      <c r="G35" s="10"/>
      <c r="H35" s="11"/>
    </row>
    <row r="36" spans="1:8" ht="30.75" customHeight="1" x14ac:dyDescent="0.25">
      <c r="A36" s="84" t="s">
        <v>30</v>
      </c>
      <c r="B36" s="84"/>
      <c r="C36" s="84"/>
      <c r="D36" s="84"/>
      <c r="E36" s="84"/>
    </row>
    <row r="37" spans="1:8" x14ac:dyDescent="0.25">
      <c r="A37" s="94" t="s">
        <v>5</v>
      </c>
      <c r="B37" s="94"/>
      <c r="C37" s="94"/>
      <c r="D37" s="94"/>
      <c r="E37" s="94"/>
    </row>
    <row r="38" spans="1:8" x14ac:dyDescent="0.25">
      <c r="A38" s="84" t="s">
        <v>18</v>
      </c>
      <c r="B38" s="84"/>
      <c r="C38" s="84"/>
      <c r="D38" s="84"/>
      <c r="E38" s="84"/>
    </row>
    <row r="39" spans="1:8" x14ac:dyDescent="0.25">
      <c r="A39" s="97" t="s">
        <v>50</v>
      </c>
      <c r="B39" s="97"/>
      <c r="C39" s="97"/>
      <c r="D39" s="97"/>
      <c r="E39" s="5"/>
    </row>
    <row r="40" spans="1:8" x14ac:dyDescent="0.25">
      <c r="B40" s="98" t="s">
        <v>19</v>
      </c>
      <c r="C40" s="98"/>
      <c r="D40" s="98"/>
      <c r="E40" s="6" t="s">
        <v>6</v>
      </c>
    </row>
    <row r="41" spans="1:8" x14ac:dyDescent="0.25">
      <c r="A41" s="24"/>
      <c r="B41" s="24"/>
      <c r="C41" s="24"/>
      <c r="D41" s="24"/>
      <c r="E41" s="24"/>
    </row>
    <row r="42" spans="1:8" ht="15.75" customHeight="1" x14ac:dyDescent="0.25">
      <c r="A42" s="99" t="s">
        <v>52</v>
      </c>
      <c r="B42" s="99"/>
      <c r="C42" s="99"/>
      <c r="D42" s="99"/>
      <c r="E42" s="99"/>
    </row>
    <row r="43" spans="1:8" x14ac:dyDescent="0.25">
      <c r="B43" s="98" t="s">
        <v>19</v>
      </c>
      <c r="C43" s="98"/>
      <c r="D43" s="98"/>
      <c r="E43" s="6" t="s">
        <v>6</v>
      </c>
    </row>
    <row r="45" spans="1:8" x14ac:dyDescent="0.25">
      <c r="A45" s="2" t="s">
        <v>48</v>
      </c>
    </row>
    <row r="46" spans="1:8" x14ac:dyDescent="0.25">
      <c r="A46" s="10" t="s">
        <v>31</v>
      </c>
    </row>
    <row r="47" spans="1:8" x14ac:dyDescent="0.25">
      <c r="A47" s="2" t="s">
        <v>37</v>
      </c>
      <c r="B47" s="23">
        <v>30483.39</v>
      </c>
    </row>
    <row r="48" spans="1:8" ht="31.5" x14ac:dyDescent="0.25">
      <c r="A48" s="14" t="s">
        <v>58</v>
      </c>
      <c r="B48" s="12"/>
    </row>
    <row r="49" spans="1:2" x14ac:dyDescent="0.25">
      <c r="A49" s="2" t="s">
        <v>34</v>
      </c>
      <c r="B49" s="12">
        <v>212237.29</v>
      </c>
    </row>
    <row r="50" spans="1:2" x14ac:dyDescent="0.25">
      <c r="A50" s="2" t="s">
        <v>41</v>
      </c>
      <c r="B50" s="12">
        <f>350*3</f>
        <v>1050</v>
      </c>
    </row>
    <row r="51" spans="1:2" x14ac:dyDescent="0.25">
      <c r="A51" s="2" t="s">
        <v>39</v>
      </c>
      <c r="B51" s="12">
        <f>3*330</f>
        <v>990</v>
      </c>
    </row>
    <row r="52" spans="1:2" x14ac:dyDescent="0.25">
      <c r="A52" s="2" t="s">
        <v>42</v>
      </c>
      <c r="B52" s="12">
        <f>200*3</f>
        <v>600</v>
      </c>
    </row>
    <row r="53" spans="1:2" ht="30" x14ac:dyDescent="0.25">
      <c r="A53" s="26" t="s">
        <v>35</v>
      </c>
      <c r="B53" s="12">
        <f>E31</f>
        <v>215092.83499999999</v>
      </c>
    </row>
    <row r="54" spans="1:2" x14ac:dyDescent="0.25">
      <c r="A54" s="13" t="s">
        <v>32</v>
      </c>
      <c r="B54" s="23">
        <f>B47+B49+B50+B51+B52-B53</f>
        <v>30267.845000000001</v>
      </c>
    </row>
    <row r="57" spans="1:2" x14ac:dyDescent="0.25">
      <c r="B57" s="2">
        <v>30483.39</v>
      </c>
    </row>
  </sheetData>
  <mergeCells count="28">
    <mergeCell ref="A38:E38"/>
    <mergeCell ref="A39:D39"/>
    <mergeCell ref="B40:D40"/>
    <mergeCell ref="A42:E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9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32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59</v>
      </c>
      <c r="B3" s="88"/>
      <c r="C3" s="88"/>
      <c r="D3" s="88"/>
      <c r="E3" s="88"/>
    </row>
    <row r="4" spans="1:5" s="1" customFormat="1" ht="15.75" x14ac:dyDescent="0.25">
      <c r="A4" s="18" t="s">
        <v>13</v>
      </c>
      <c r="B4" s="4"/>
      <c r="C4" s="4"/>
      <c r="D4" s="27"/>
      <c r="E4" s="28" t="s">
        <v>60</v>
      </c>
    </row>
    <row r="5" spans="1:5" x14ac:dyDescent="0.25">
      <c r="A5" s="30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90" t="s">
        <v>1</v>
      </c>
      <c r="B8" s="90"/>
      <c r="C8" s="90"/>
      <c r="D8" s="90"/>
      <c r="E8" s="90"/>
    </row>
    <row r="9" spans="1:5" ht="12" customHeight="1" x14ac:dyDescent="0.25">
      <c r="A9" s="84" t="s">
        <v>51</v>
      </c>
      <c r="B9" s="84"/>
      <c r="C9" s="84"/>
      <c r="D9" s="84"/>
      <c r="E9" s="84"/>
    </row>
    <row r="10" spans="1:5" ht="27" customHeight="1" x14ac:dyDescent="0.25">
      <c r="A10" s="91" t="s">
        <v>14</v>
      </c>
      <c r="B10" s="92"/>
      <c r="C10" s="92"/>
      <c r="D10" s="92"/>
      <c r="E10" s="92"/>
    </row>
    <row r="11" spans="1:5" ht="32.25" customHeight="1" x14ac:dyDescent="0.25">
      <c r="A11" s="84" t="s">
        <v>33</v>
      </c>
      <c r="B11" s="84"/>
      <c r="C11" s="84"/>
      <c r="D11" s="84"/>
      <c r="E11" s="84"/>
    </row>
    <row r="12" spans="1:5" ht="18" customHeight="1" x14ac:dyDescent="0.25">
      <c r="A12" s="90" t="s">
        <v>15</v>
      </c>
      <c r="B12" s="93"/>
      <c r="C12" s="93"/>
      <c r="D12" s="93"/>
      <c r="E12" s="93"/>
    </row>
    <row r="13" spans="1:5" ht="17.25" customHeight="1" x14ac:dyDescent="0.25">
      <c r="A13" s="84" t="s">
        <v>22</v>
      </c>
      <c r="B13" s="84"/>
      <c r="C13" s="84"/>
      <c r="D13" s="84"/>
      <c r="E13" s="84"/>
    </row>
    <row r="14" spans="1:5" ht="17.25" customHeight="1" x14ac:dyDescent="0.25">
      <c r="A14" s="90" t="s">
        <v>2</v>
      </c>
      <c r="B14" s="93"/>
      <c r="C14" s="93"/>
      <c r="D14" s="93"/>
      <c r="E14" s="93"/>
    </row>
    <row r="15" spans="1:5" ht="18.75" customHeight="1" x14ac:dyDescent="0.25">
      <c r="A15" s="84" t="s">
        <v>49</v>
      </c>
      <c r="B15" s="84"/>
      <c r="C15" s="84"/>
      <c r="D15" s="84"/>
      <c r="E15" s="84"/>
    </row>
    <row r="16" spans="1:5" x14ac:dyDescent="0.25">
      <c r="A16" s="90" t="s">
        <v>16</v>
      </c>
      <c r="B16" s="93"/>
      <c r="C16" s="93"/>
      <c r="D16" s="93"/>
      <c r="E16" s="93"/>
    </row>
    <row r="17" spans="1:7" ht="30.6" customHeight="1" x14ac:dyDescent="0.25">
      <c r="A17" s="84" t="s">
        <v>17</v>
      </c>
      <c r="B17" s="84"/>
      <c r="C17" s="84"/>
      <c r="D17" s="84"/>
      <c r="E17" s="84"/>
    </row>
    <row r="18" spans="1:7" ht="61.5" customHeight="1" x14ac:dyDescent="0.25">
      <c r="A18" s="84" t="s">
        <v>25</v>
      </c>
      <c r="B18" s="84"/>
      <c r="C18" s="84"/>
      <c r="D18" s="84"/>
      <c r="E18" s="84"/>
    </row>
    <row r="19" spans="1:7" ht="38.25" customHeight="1" x14ac:dyDescent="0.25">
      <c r="A19" s="95" t="s">
        <v>26</v>
      </c>
      <c r="B19" s="95"/>
      <c r="C19" s="95"/>
      <c r="D19" s="95"/>
      <c r="E19" s="95"/>
    </row>
    <row r="20" spans="1:7" x14ac:dyDescent="0.25">
      <c r="A20" s="95"/>
      <c r="B20" s="95"/>
      <c r="C20" s="95"/>
      <c r="D20" s="95"/>
      <c r="E20" s="95"/>
      <c r="F20" s="2">
        <v>2771.5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15.55</v>
      </c>
      <c r="E22" s="8">
        <f>D22*F20*G20</f>
        <v>129290.47500000001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6.06</v>
      </c>
      <c r="E23" s="8">
        <f>D23*F20*G20</f>
        <v>50385.869999999995</v>
      </c>
    </row>
    <row r="24" spans="1:7" x14ac:dyDescent="0.25">
      <c r="A24" s="7" t="s">
        <v>44</v>
      </c>
      <c r="B24" s="9" t="s">
        <v>61</v>
      </c>
      <c r="C24" s="3" t="s">
        <v>29</v>
      </c>
      <c r="D24" s="3"/>
      <c r="E24" s="17">
        <v>10136.49</v>
      </c>
    </row>
    <row r="25" spans="1:7" x14ac:dyDescent="0.25">
      <c r="A25" s="7" t="s">
        <v>46</v>
      </c>
      <c r="B25" s="9" t="s">
        <v>61</v>
      </c>
      <c r="C25" s="3" t="s">
        <v>29</v>
      </c>
      <c r="D25" s="3"/>
      <c r="E25" s="8">
        <v>4080.16</v>
      </c>
    </row>
    <row r="26" spans="1:7" x14ac:dyDescent="0.25">
      <c r="A26" s="7" t="s">
        <v>45</v>
      </c>
      <c r="B26" s="9" t="s">
        <v>61</v>
      </c>
      <c r="C26" s="3" t="s">
        <v>29</v>
      </c>
      <c r="D26" s="3"/>
      <c r="E26" s="8">
        <v>3996.4</v>
      </c>
    </row>
    <row r="27" spans="1:7" x14ac:dyDescent="0.25">
      <c r="A27" s="7" t="s">
        <v>43</v>
      </c>
      <c r="B27" s="9" t="s">
        <v>61</v>
      </c>
      <c r="C27" s="3" t="s">
        <v>29</v>
      </c>
      <c r="D27" s="3"/>
      <c r="E27" s="17">
        <v>1007.23</v>
      </c>
    </row>
    <row r="28" spans="1:7" x14ac:dyDescent="0.25">
      <c r="A28" s="7" t="s">
        <v>27</v>
      </c>
      <c r="B28" s="9" t="s">
        <v>61</v>
      </c>
      <c r="C28" s="3" t="s">
        <v>29</v>
      </c>
      <c r="D28" s="3"/>
      <c r="E28" s="17">
        <v>3945.86</v>
      </c>
    </row>
    <row r="29" spans="1:7" x14ac:dyDescent="0.25">
      <c r="A29" s="40" t="s">
        <v>65</v>
      </c>
      <c r="B29" s="41" t="s">
        <v>61</v>
      </c>
      <c r="C29" s="42" t="s">
        <v>29</v>
      </c>
      <c r="D29" s="42"/>
      <c r="E29" s="17">
        <v>16900</v>
      </c>
    </row>
    <row r="30" spans="1:7" s="36" customFormat="1" x14ac:dyDescent="0.25">
      <c r="A30" s="32" t="s">
        <v>62</v>
      </c>
      <c r="B30" s="33" t="s">
        <v>63</v>
      </c>
      <c r="C30" s="34" t="s">
        <v>64</v>
      </c>
      <c r="D30" s="34">
        <v>20.5</v>
      </c>
      <c r="E30" s="35">
        <f>D30*260.07</f>
        <v>5331.4349999999995</v>
      </c>
    </row>
    <row r="31" spans="1:7" x14ac:dyDescent="0.25">
      <c r="A31" s="16"/>
      <c r="B31" s="9"/>
      <c r="C31" s="3"/>
      <c r="D31" s="3"/>
      <c r="E31" s="8"/>
    </row>
    <row r="32" spans="1:7" s="10" customFormat="1" x14ac:dyDescent="0.25">
      <c r="A32" s="19" t="s">
        <v>47</v>
      </c>
      <c r="B32" s="20"/>
      <c r="C32" s="21"/>
      <c r="D32" s="21"/>
      <c r="E32" s="22">
        <f>SUM(E22:E31)</f>
        <v>225073.91999999998</v>
      </c>
    </row>
    <row r="34" spans="1:8" ht="28.5" customHeight="1" x14ac:dyDescent="0.25">
      <c r="A34" s="96" t="s">
        <v>66</v>
      </c>
      <c r="B34" s="96"/>
      <c r="C34" s="96"/>
      <c r="D34" s="96"/>
      <c r="E34" s="96"/>
    </row>
    <row r="35" spans="1:8" ht="31.5" customHeight="1" x14ac:dyDescent="0.25">
      <c r="A35" s="84" t="s">
        <v>21</v>
      </c>
      <c r="B35" s="84"/>
      <c r="C35" s="84"/>
      <c r="D35" s="84"/>
      <c r="E35" s="84"/>
    </row>
    <row r="36" spans="1:8" x14ac:dyDescent="0.25">
      <c r="A36" s="84" t="s">
        <v>20</v>
      </c>
      <c r="B36" s="84"/>
      <c r="C36" s="84"/>
      <c r="D36" s="84"/>
      <c r="E36" s="84"/>
      <c r="F36" s="10"/>
      <c r="G36" s="10"/>
      <c r="H36" s="11"/>
    </row>
    <row r="37" spans="1:8" ht="30.75" customHeight="1" x14ac:dyDescent="0.25">
      <c r="A37" s="84" t="s">
        <v>30</v>
      </c>
      <c r="B37" s="84"/>
      <c r="C37" s="84"/>
      <c r="D37" s="84"/>
      <c r="E37" s="84"/>
    </row>
    <row r="38" spans="1:8" x14ac:dyDescent="0.25">
      <c r="A38" s="94" t="s">
        <v>5</v>
      </c>
      <c r="B38" s="94"/>
      <c r="C38" s="94"/>
      <c r="D38" s="94"/>
      <c r="E38" s="94"/>
    </row>
    <row r="39" spans="1:8" x14ac:dyDescent="0.25">
      <c r="A39" s="84" t="s">
        <v>18</v>
      </c>
      <c r="B39" s="84"/>
      <c r="C39" s="84"/>
      <c r="D39" s="84"/>
      <c r="E39" s="84"/>
    </row>
    <row r="40" spans="1:8" x14ac:dyDescent="0.25">
      <c r="A40" s="97" t="s">
        <v>50</v>
      </c>
      <c r="B40" s="97"/>
      <c r="C40" s="97"/>
      <c r="D40" s="97"/>
      <c r="E40" s="5"/>
    </row>
    <row r="41" spans="1:8" x14ac:dyDescent="0.25">
      <c r="B41" s="98" t="s">
        <v>19</v>
      </c>
      <c r="C41" s="98"/>
      <c r="D41" s="98"/>
      <c r="E41" s="6" t="s">
        <v>6</v>
      </c>
    </row>
    <row r="42" spans="1:8" x14ac:dyDescent="0.25">
      <c r="A42" s="29"/>
      <c r="B42" s="29"/>
      <c r="C42" s="29"/>
      <c r="D42" s="29"/>
      <c r="E42" s="29"/>
    </row>
    <row r="43" spans="1:8" ht="15.75" customHeight="1" x14ac:dyDescent="0.25">
      <c r="A43" s="99" t="s">
        <v>52</v>
      </c>
      <c r="B43" s="99"/>
      <c r="C43" s="99"/>
      <c r="D43" s="99"/>
      <c r="E43" s="99"/>
    </row>
    <row r="44" spans="1:8" x14ac:dyDescent="0.25">
      <c r="B44" s="98" t="s">
        <v>19</v>
      </c>
      <c r="C44" s="98"/>
      <c r="D44" s="98"/>
      <c r="E44" s="6" t="s">
        <v>6</v>
      </c>
    </row>
    <row r="46" spans="1:8" x14ac:dyDescent="0.25">
      <c r="A46" s="2" t="s">
        <v>48</v>
      </c>
    </row>
    <row r="47" spans="1:8" x14ac:dyDescent="0.25">
      <c r="A47" s="10" t="s">
        <v>31</v>
      </c>
    </row>
    <row r="48" spans="1:8" x14ac:dyDescent="0.25">
      <c r="A48" s="2" t="s">
        <v>37</v>
      </c>
      <c r="B48" s="23">
        <f>'1кв'!B54</f>
        <v>30267.845000000001</v>
      </c>
    </row>
    <row r="49" spans="1:2" ht="31.5" x14ac:dyDescent="0.25">
      <c r="A49" s="14" t="s">
        <v>67</v>
      </c>
      <c r="B49" s="12"/>
    </row>
    <row r="50" spans="1:2" x14ac:dyDescent="0.25">
      <c r="A50" s="2" t="s">
        <v>34</v>
      </c>
      <c r="B50" s="12">
        <v>218379.32</v>
      </c>
    </row>
    <row r="51" spans="1:2" x14ac:dyDescent="0.25">
      <c r="A51" s="2" t="s">
        <v>41</v>
      </c>
      <c r="B51" s="12">
        <f>350*3</f>
        <v>1050</v>
      </c>
    </row>
    <row r="52" spans="1:2" x14ac:dyDescent="0.25">
      <c r="A52" s="2" t="s">
        <v>39</v>
      </c>
      <c r="B52" s="12">
        <f>3*330</f>
        <v>990</v>
      </c>
    </row>
    <row r="53" spans="1:2" x14ac:dyDescent="0.25">
      <c r="A53" s="2" t="s">
        <v>42</v>
      </c>
      <c r="B53" s="12">
        <f>200*3</f>
        <v>600</v>
      </c>
    </row>
    <row r="54" spans="1:2" ht="30" x14ac:dyDescent="0.25">
      <c r="A54" s="31" t="s">
        <v>35</v>
      </c>
      <c r="B54" s="12">
        <f>E32</f>
        <v>225073.91999999998</v>
      </c>
    </row>
    <row r="55" spans="1:2" x14ac:dyDescent="0.25">
      <c r="A55" s="13" t="s">
        <v>32</v>
      </c>
      <c r="B55" s="23">
        <f>B48+B50+B51+B52+B53-B54</f>
        <v>26213.245000000024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0:D40"/>
    <mergeCell ref="B41:D41"/>
    <mergeCell ref="A43:E43"/>
    <mergeCell ref="B44:D44"/>
    <mergeCell ref="A34:E34"/>
    <mergeCell ref="A35:E35"/>
    <mergeCell ref="A36:E36"/>
    <mergeCell ref="A37:E37"/>
    <mergeCell ref="A38:E38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SheetLayoutView="100" workbookViewId="0">
      <selection activeCell="A43" sqref="A4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32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68</v>
      </c>
      <c r="B3" s="88"/>
      <c r="C3" s="88"/>
      <c r="D3" s="88"/>
      <c r="E3" s="88"/>
    </row>
    <row r="4" spans="1:5" s="1" customFormat="1" ht="15.75" x14ac:dyDescent="0.25">
      <c r="A4" s="18" t="s">
        <v>13</v>
      </c>
      <c r="B4" s="4"/>
      <c r="C4" s="4"/>
      <c r="D4" s="27"/>
      <c r="E4" s="28" t="s">
        <v>69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90" t="s">
        <v>1</v>
      </c>
      <c r="B8" s="90"/>
      <c r="C8" s="90"/>
      <c r="D8" s="90"/>
      <c r="E8" s="90"/>
    </row>
    <row r="9" spans="1:5" ht="12" customHeight="1" x14ac:dyDescent="0.25">
      <c r="A9" s="84" t="s">
        <v>75</v>
      </c>
      <c r="B9" s="84"/>
      <c r="C9" s="84"/>
      <c r="D9" s="84"/>
      <c r="E9" s="84"/>
    </row>
    <row r="10" spans="1:5" ht="27" customHeight="1" x14ac:dyDescent="0.25">
      <c r="A10" s="91" t="s">
        <v>14</v>
      </c>
      <c r="B10" s="92"/>
      <c r="C10" s="92"/>
      <c r="D10" s="92"/>
      <c r="E10" s="92"/>
    </row>
    <row r="11" spans="1:5" ht="32.25" customHeight="1" x14ac:dyDescent="0.25">
      <c r="A11" s="84" t="s">
        <v>76</v>
      </c>
      <c r="B11" s="84"/>
      <c r="C11" s="84"/>
      <c r="D11" s="84"/>
      <c r="E11" s="84"/>
    </row>
    <row r="12" spans="1:5" ht="18" customHeight="1" x14ac:dyDescent="0.25">
      <c r="A12" s="90" t="s">
        <v>15</v>
      </c>
      <c r="B12" s="93"/>
      <c r="C12" s="93"/>
      <c r="D12" s="93"/>
      <c r="E12" s="93"/>
    </row>
    <row r="13" spans="1:5" ht="17.25" customHeight="1" x14ac:dyDescent="0.25">
      <c r="A13" s="84" t="s">
        <v>22</v>
      </c>
      <c r="B13" s="84"/>
      <c r="C13" s="84"/>
      <c r="D13" s="84"/>
      <c r="E13" s="84"/>
    </row>
    <row r="14" spans="1:5" ht="17.25" customHeight="1" x14ac:dyDescent="0.25">
      <c r="A14" s="90" t="s">
        <v>2</v>
      </c>
      <c r="B14" s="93"/>
      <c r="C14" s="93"/>
      <c r="D14" s="93"/>
      <c r="E14" s="93"/>
    </row>
    <row r="15" spans="1:5" ht="18.75" customHeight="1" x14ac:dyDescent="0.25">
      <c r="A15" s="84" t="s">
        <v>49</v>
      </c>
      <c r="B15" s="84"/>
      <c r="C15" s="84"/>
      <c r="D15" s="84"/>
      <c r="E15" s="84"/>
    </row>
    <row r="16" spans="1:5" x14ac:dyDescent="0.25">
      <c r="A16" s="90" t="s">
        <v>16</v>
      </c>
      <c r="B16" s="93"/>
      <c r="C16" s="93"/>
      <c r="D16" s="93"/>
      <c r="E16" s="93"/>
    </row>
    <row r="17" spans="1:7" ht="30.6" customHeight="1" x14ac:dyDescent="0.25">
      <c r="A17" s="84" t="s">
        <v>17</v>
      </c>
      <c r="B17" s="84"/>
      <c r="C17" s="84"/>
      <c r="D17" s="84"/>
      <c r="E17" s="84"/>
    </row>
    <row r="18" spans="1:7" ht="61.5" customHeight="1" x14ac:dyDescent="0.25">
      <c r="A18" s="84" t="s">
        <v>25</v>
      </c>
      <c r="B18" s="84"/>
      <c r="C18" s="84"/>
      <c r="D18" s="84"/>
      <c r="E18" s="84"/>
    </row>
    <row r="19" spans="1:7" ht="38.25" customHeight="1" x14ac:dyDescent="0.25">
      <c r="A19" s="95" t="s">
        <v>26</v>
      </c>
      <c r="B19" s="95"/>
      <c r="C19" s="95"/>
      <c r="D19" s="95"/>
      <c r="E19" s="95"/>
    </row>
    <row r="20" spans="1:7" x14ac:dyDescent="0.25">
      <c r="A20" s="95"/>
      <c r="B20" s="95"/>
      <c r="C20" s="95"/>
      <c r="D20" s="95"/>
      <c r="E20" s="95"/>
      <c r="F20" s="2">
        <v>2768.2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17.079999999999998</v>
      </c>
      <c r="E22" s="8">
        <f>D22*F20*G20</f>
        <v>141842.56799999997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6.51</v>
      </c>
      <c r="E23" s="8">
        <f>D23*F20*G20</f>
        <v>54062.945999999996</v>
      </c>
    </row>
    <row r="24" spans="1:7" x14ac:dyDescent="0.25">
      <c r="A24" s="7" t="s">
        <v>44</v>
      </c>
      <c r="B24" s="9" t="s">
        <v>70</v>
      </c>
      <c r="C24" s="3" t="s">
        <v>29</v>
      </c>
      <c r="D24" s="3"/>
      <c r="E24" s="8">
        <v>35843.39</v>
      </c>
    </row>
    <row r="25" spans="1:7" x14ac:dyDescent="0.25">
      <c r="A25" s="7" t="s">
        <v>46</v>
      </c>
      <c r="B25" s="9" t="s">
        <v>70</v>
      </c>
      <c r="C25" s="3" t="s">
        <v>29</v>
      </c>
      <c r="D25" s="3"/>
      <c r="E25" s="8">
        <v>8588.01</v>
      </c>
    </row>
    <row r="26" spans="1:7" x14ac:dyDescent="0.25">
      <c r="A26" s="7" t="s">
        <v>45</v>
      </c>
      <c r="B26" s="9" t="s">
        <v>70</v>
      </c>
      <c r="C26" s="3" t="s">
        <v>29</v>
      </c>
      <c r="D26" s="3"/>
      <c r="E26" s="8">
        <v>5280.54</v>
      </c>
    </row>
    <row r="27" spans="1:7" x14ac:dyDescent="0.25">
      <c r="A27" s="7" t="s">
        <v>43</v>
      </c>
      <c r="B27" s="9" t="s">
        <v>70</v>
      </c>
      <c r="C27" s="3" t="s">
        <v>29</v>
      </c>
      <c r="D27" s="3"/>
      <c r="E27" s="8">
        <v>0</v>
      </c>
    </row>
    <row r="28" spans="1:7" x14ac:dyDescent="0.25">
      <c r="A28" s="7" t="s">
        <v>27</v>
      </c>
      <c r="B28" s="9" t="s">
        <v>70</v>
      </c>
      <c r="C28" s="3" t="s">
        <v>29</v>
      </c>
      <c r="D28" s="3"/>
      <c r="E28" s="8">
        <v>1905.51</v>
      </c>
    </row>
    <row r="29" spans="1:7" x14ac:dyDescent="0.25">
      <c r="A29" s="7" t="s">
        <v>74</v>
      </c>
      <c r="B29" s="9" t="s">
        <v>70</v>
      </c>
      <c r="C29" s="3" t="s">
        <v>29</v>
      </c>
      <c r="D29" s="3"/>
      <c r="E29" s="8">
        <v>15600</v>
      </c>
    </row>
    <row r="30" spans="1:7" x14ac:dyDescent="0.25">
      <c r="A30" s="44"/>
      <c r="B30" s="9"/>
      <c r="C30" s="3"/>
      <c r="D30" s="3"/>
      <c r="E30" s="8"/>
    </row>
    <row r="31" spans="1:7" s="10" customFormat="1" ht="14.25" x14ac:dyDescent="0.2">
      <c r="A31" s="45" t="s">
        <v>47</v>
      </c>
      <c r="B31" s="46"/>
      <c r="C31" s="47"/>
      <c r="D31" s="47"/>
      <c r="E31" s="48">
        <f>SUM(E22:E30)</f>
        <v>263122.96400000004</v>
      </c>
    </row>
    <row r="33" spans="1:8" ht="28.5" customHeight="1" x14ac:dyDescent="0.25">
      <c r="A33" s="96" t="s">
        <v>72</v>
      </c>
      <c r="B33" s="96"/>
      <c r="C33" s="96"/>
      <c r="D33" s="96"/>
      <c r="E33" s="96"/>
    </row>
    <row r="34" spans="1:8" ht="31.5" customHeight="1" x14ac:dyDescent="0.25">
      <c r="A34" s="84" t="s">
        <v>21</v>
      </c>
      <c r="B34" s="84"/>
      <c r="C34" s="84"/>
      <c r="D34" s="84"/>
      <c r="E34" s="84"/>
    </row>
    <row r="35" spans="1:8" x14ac:dyDescent="0.25">
      <c r="A35" s="84" t="s">
        <v>20</v>
      </c>
      <c r="B35" s="84"/>
      <c r="C35" s="84"/>
      <c r="D35" s="84"/>
      <c r="E35" s="84"/>
      <c r="F35" s="10"/>
      <c r="G35" s="10"/>
      <c r="H35" s="11"/>
    </row>
    <row r="36" spans="1:8" ht="30.75" customHeight="1" x14ac:dyDescent="0.25">
      <c r="A36" s="84" t="s">
        <v>30</v>
      </c>
      <c r="B36" s="84"/>
      <c r="C36" s="84"/>
      <c r="D36" s="84"/>
      <c r="E36" s="84"/>
    </row>
    <row r="37" spans="1:8" x14ac:dyDescent="0.25">
      <c r="A37" s="94" t="s">
        <v>5</v>
      </c>
      <c r="B37" s="94"/>
      <c r="C37" s="94"/>
      <c r="D37" s="94"/>
      <c r="E37" s="94"/>
    </row>
    <row r="38" spans="1:8" x14ac:dyDescent="0.25">
      <c r="A38" s="84" t="s">
        <v>18</v>
      </c>
      <c r="B38" s="84"/>
      <c r="C38" s="84"/>
      <c r="D38" s="84"/>
      <c r="E38" s="84"/>
    </row>
    <row r="39" spans="1:8" x14ac:dyDescent="0.25">
      <c r="A39" s="97" t="s">
        <v>50</v>
      </c>
      <c r="B39" s="97"/>
      <c r="C39" s="97"/>
      <c r="D39" s="97"/>
      <c r="E39" s="5"/>
    </row>
    <row r="40" spans="1:8" x14ac:dyDescent="0.25">
      <c r="B40" s="98" t="s">
        <v>19</v>
      </c>
      <c r="C40" s="98"/>
      <c r="D40" s="98"/>
      <c r="E40" s="6" t="s">
        <v>6</v>
      </c>
    </row>
    <row r="41" spans="1:8" x14ac:dyDescent="0.25">
      <c r="A41" s="37"/>
      <c r="B41" s="37"/>
      <c r="C41" s="37"/>
      <c r="D41" s="37"/>
      <c r="E41" s="37"/>
    </row>
    <row r="42" spans="1:8" ht="15.75" customHeight="1" x14ac:dyDescent="0.25">
      <c r="A42" s="99" t="s">
        <v>77</v>
      </c>
      <c r="B42" s="99"/>
      <c r="C42" s="99"/>
      <c r="D42" s="99"/>
      <c r="E42" s="99"/>
    </row>
    <row r="43" spans="1:8" x14ac:dyDescent="0.25">
      <c r="B43" s="98" t="s">
        <v>19</v>
      </c>
      <c r="C43" s="98"/>
      <c r="D43" s="98"/>
      <c r="E43" s="6" t="s">
        <v>6</v>
      </c>
    </row>
    <row r="45" spans="1:8" x14ac:dyDescent="0.25">
      <c r="A45" s="43" t="s">
        <v>71</v>
      </c>
    </row>
    <row r="46" spans="1:8" x14ac:dyDescent="0.25">
      <c r="A46" s="10" t="s">
        <v>31</v>
      </c>
    </row>
    <row r="47" spans="1:8" x14ac:dyDescent="0.25">
      <c r="A47" s="2" t="s">
        <v>37</v>
      </c>
      <c r="B47" s="23">
        <f>'2кв'!B55</f>
        <v>26213.245000000024</v>
      </c>
    </row>
    <row r="48" spans="1:8" ht="31.5" x14ac:dyDescent="0.25">
      <c r="A48" s="14" t="s">
        <v>73</v>
      </c>
      <c r="B48" s="12"/>
    </row>
    <row r="49" spans="1:2" x14ac:dyDescent="0.25">
      <c r="A49" s="2" t="s">
        <v>34</v>
      </c>
      <c r="B49" s="12">
        <v>258876.21</v>
      </c>
    </row>
    <row r="50" spans="1:2" x14ac:dyDescent="0.25">
      <c r="A50" s="2" t="s">
        <v>41</v>
      </c>
      <c r="B50" s="12">
        <f>350*2</f>
        <v>700</v>
      </c>
    </row>
    <row r="51" spans="1:2" x14ac:dyDescent="0.25">
      <c r="A51" s="2" t="s">
        <v>39</v>
      </c>
      <c r="B51" s="12">
        <f>330*2</f>
        <v>660</v>
      </c>
    </row>
    <row r="52" spans="1:2" ht="30" x14ac:dyDescent="0.25">
      <c r="A52" s="39" t="s">
        <v>35</v>
      </c>
      <c r="B52" s="12">
        <f>E31</f>
        <v>263122.96400000004</v>
      </c>
    </row>
    <row r="53" spans="1:2" x14ac:dyDescent="0.25">
      <c r="A53" s="13" t="s">
        <v>32</v>
      </c>
      <c r="B53" s="23">
        <f>B47+B49+B50+B51-B52</f>
        <v>23326.49099999998</v>
      </c>
    </row>
  </sheetData>
  <mergeCells count="28">
    <mergeCell ref="A39:D39"/>
    <mergeCell ref="B40:D40"/>
    <mergeCell ref="A42:E42"/>
    <mergeCell ref="B43:D43"/>
    <mergeCell ref="A33:E33"/>
    <mergeCell ref="A34:E34"/>
    <mergeCell ref="A35:E35"/>
    <mergeCell ref="A36:E36"/>
    <mergeCell ref="A37:E37"/>
    <mergeCell ref="A38:E38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0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" style="2" customWidth="1"/>
    <col min="4" max="4" width="16.140625" style="2" customWidth="1"/>
    <col min="5" max="5" width="14.140625" style="2" customWidth="1"/>
    <col min="6" max="7" width="9.140625" style="2"/>
    <col min="8" max="8" width="16.1406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32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106</v>
      </c>
      <c r="B3" s="88"/>
      <c r="C3" s="88"/>
      <c r="D3" s="88"/>
      <c r="E3" s="88"/>
    </row>
    <row r="4" spans="1:5" s="1" customFormat="1" ht="15.75" x14ac:dyDescent="0.25">
      <c r="A4" s="18" t="s">
        <v>13</v>
      </c>
      <c r="B4" s="4"/>
      <c r="C4" s="4"/>
      <c r="D4" s="27"/>
      <c r="E4" s="83" t="s">
        <v>107</v>
      </c>
    </row>
    <row r="5" spans="1:5" x14ac:dyDescent="0.25">
      <c r="A5" s="50"/>
      <c r="B5" s="4"/>
      <c r="C5" s="4"/>
      <c r="D5" s="4"/>
      <c r="E5" s="4"/>
    </row>
    <row r="6" spans="1:5" x14ac:dyDescent="0.25">
      <c r="A6" s="84" t="s">
        <v>0</v>
      </c>
      <c r="B6" s="84"/>
      <c r="C6" s="84"/>
      <c r="D6" s="84"/>
      <c r="E6" s="84"/>
    </row>
    <row r="7" spans="1:5" x14ac:dyDescent="0.25">
      <c r="A7" s="89" t="s">
        <v>24</v>
      </c>
      <c r="B7" s="89"/>
      <c r="C7" s="89"/>
      <c r="D7" s="89"/>
      <c r="E7" s="89"/>
    </row>
    <row r="8" spans="1:5" x14ac:dyDescent="0.25">
      <c r="A8" s="90" t="s">
        <v>1</v>
      </c>
      <c r="B8" s="90"/>
      <c r="C8" s="90"/>
      <c r="D8" s="90"/>
      <c r="E8" s="90"/>
    </row>
    <row r="9" spans="1:5" ht="12" customHeight="1" x14ac:dyDescent="0.25">
      <c r="A9" s="84" t="s">
        <v>75</v>
      </c>
      <c r="B9" s="84"/>
      <c r="C9" s="84"/>
      <c r="D9" s="84"/>
      <c r="E9" s="84"/>
    </row>
    <row r="10" spans="1:5" ht="27" customHeight="1" x14ac:dyDescent="0.25">
      <c r="A10" s="91" t="s">
        <v>14</v>
      </c>
      <c r="B10" s="92"/>
      <c r="C10" s="92"/>
      <c r="D10" s="92"/>
      <c r="E10" s="92"/>
    </row>
    <row r="11" spans="1:5" ht="32.25" customHeight="1" x14ac:dyDescent="0.25">
      <c r="A11" s="84" t="s">
        <v>76</v>
      </c>
      <c r="B11" s="84"/>
      <c r="C11" s="84"/>
      <c r="D11" s="84"/>
      <c r="E11" s="84"/>
    </row>
    <row r="12" spans="1:5" ht="18" customHeight="1" x14ac:dyDescent="0.25">
      <c r="A12" s="90" t="s">
        <v>15</v>
      </c>
      <c r="B12" s="93"/>
      <c r="C12" s="93"/>
      <c r="D12" s="93"/>
      <c r="E12" s="93"/>
    </row>
    <row r="13" spans="1:5" ht="17.25" customHeight="1" x14ac:dyDescent="0.25">
      <c r="A13" s="84" t="s">
        <v>22</v>
      </c>
      <c r="B13" s="84"/>
      <c r="C13" s="84"/>
      <c r="D13" s="84"/>
      <c r="E13" s="84"/>
    </row>
    <row r="14" spans="1:5" ht="17.25" customHeight="1" x14ac:dyDescent="0.25">
      <c r="A14" s="90" t="s">
        <v>2</v>
      </c>
      <c r="B14" s="93"/>
      <c r="C14" s="93"/>
      <c r="D14" s="93"/>
      <c r="E14" s="93"/>
    </row>
    <row r="15" spans="1:5" ht="18.75" customHeight="1" x14ac:dyDescent="0.25">
      <c r="A15" s="84" t="s">
        <v>49</v>
      </c>
      <c r="B15" s="84"/>
      <c r="C15" s="84"/>
      <c r="D15" s="84"/>
      <c r="E15" s="84"/>
    </row>
    <row r="16" spans="1:5" x14ac:dyDescent="0.25">
      <c r="A16" s="90" t="s">
        <v>16</v>
      </c>
      <c r="B16" s="93"/>
      <c r="C16" s="93"/>
      <c r="D16" s="93"/>
      <c r="E16" s="93"/>
    </row>
    <row r="17" spans="1:7" ht="30.6" customHeight="1" x14ac:dyDescent="0.25">
      <c r="A17" s="84" t="s">
        <v>17</v>
      </c>
      <c r="B17" s="84"/>
      <c r="C17" s="84"/>
      <c r="D17" s="84"/>
      <c r="E17" s="84"/>
    </row>
    <row r="18" spans="1:7" ht="61.5" customHeight="1" x14ac:dyDescent="0.25">
      <c r="A18" s="84" t="s">
        <v>25</v>
      </c>
      <c r="B18" s="84"/>
      <c r="C18" s="84"/>
      <c r="D18" s="84"/>
      <c r="E18" s="84"/>
    </row>
    <row r="19" spans="1:7" ht="38.25" customHeight="1" x14ac:dyDescent="0.25">
      <c r="A19" s="95" t="s">
        <v>26</v>
      </c>
      <c r="B19" s="95"/>
      <c r="C19" s="95"/>
      <c r="D19" s="95"/>
      <c r="E19" s="95"/>
    </row>
    <row r="20" spans="1:7" x14ac:dyDescent="0.25">
      <c r="A20" s="95"/>
      <c r="B20" s="95"/>
      <c r="C20" s="95"/>
      <c r="D20" s="95"/>
      <c r="E20" s="95"/>
      <c r="F20" s="2">
        <v>2768.2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40</v>
      </c>
      <c r="B22" s="9" t="s">
        <v>38</v>
      </c>
      <c r="C22" s="3" t="s">
        <v>4</v>
      </c>
      <c r="D22" s="3">
        <v>17.079999999999998</v>
      </c>
      <c r="E22" s="8">
        <f>D22*F20*G20</f>
        <v>141842.56799999997</v>
      </c>
    </row>
    <row r="23" spans="1:7" x14ac:dyDescent="0.25">
      <c r="A23" s="7" t="s">
        <v>36</v>
      </c>
      <c r="B23" s="9" t="s">
        <v>23</v>
      </c>
      <c r="C23" s="3" t="s">
        <v>4</v>
      </c>
      <c r="D23" s="3">
        <v>6.51</v>
      </c>
      <c r="E23" s="8">
        <f>D23*F20*G20</f>
        <v>54062.945999999996</v>
      </c>
    </row>
    <row r="24" spans="1:7" x14ac:dyDescent="0.25">
      <c r="A24" s="7" t="s">
        <v>90</v>
      </c>
      <c r="B24" s="9" t="s">
        <v>112</v>
      </c>
      <c r="C24" s="3" t="s">
        <v>4</v>
      </c>
      <c r="D24" s="3"/>
      <c r="E24" s="8">
        <v>188.16</v>
      </c>
    </row>
    <row r="25" spans="1:7" x14ac:dyDescent="0.25">
      <c r="A25" s="7" t="s">
        <v>44</v>
      </c>
      <c r="B25" s="9" t="s">
        <v>108</v>
      </c>
      <c r="C25" s="3" t="s">
        <v>29</v>
      </c>
      <c r="D25" s="3"/>
      <c r="E25" s="8">
        <v>7729.34</v>
      </c>
    </row>
    <row r="26" spans="1:7" x14ac:dyDescent="0.25">
      <c r="A26" s="7" t="s">
        <v>46</v>
      </c>
      <c r="B26" s="9" t="s">
        <v>108</v>
      </c>
      <c r="C26" s="3" t="s">
        <v>29</v>
      </c>
      <c r="D26" s="3"/>
      <c r="E26" s="8">
        <v>1851.97</v>
      </c>
    </row>
    <row r="27" spans="1:7" x14ac:dyDescent="0.25">
      <c r="A27" s="7" t="s">
        <v>45</v>
      </c>
      <c r="B27" s="9" t="s">
        <v>108</v>
      </c>
      <c r="C27" s="3" t="s">
        <v>29</v>
      </c>
      <c r="D27" s="3"/>
      <c r="E27" s="8">
        <v>8595.3700000000008</v>
      </c>
    </row>
    <row r="28" spans="1:7" x14ac:dyDescent="0.25">
      <c r="A28" s="7" t="s">
        <v>43</v>
      </c>
      <c r="B28" s="9" t="s">
        <v>108</v>
      </c>
      <c r="C28" s="3" t="s">
        <v>29</v>
      </c>
      <c r="D28" s="3"/>
      <c r="E28" s="8">
        <v>0</v>
      </c>
    </row>
    <row r="29" spans="1:7" x14ac:dyDescent="0.25">
      <c r="A29" s="7" t="s">
        <v>27</v>
      </c>
      <c r="B29" s="9" t="s">
        <v>108</v>
      </c>
      <c r="C29" s="3" t="s">
        <v>29</v>
      </c>
      <c r="D29" s="3"/>
      <c r="E29" s="8">
        <f>856.46+220.47</f>
        <v>1076.93</v>
      </c>
    </row>
    <row r="30" spans="1:7" ht="30" x14ac:dyDescent="0.25">
      <c r="A30" s="16" t="s">
        <v>109</v>
      </c>
      <c r="B30" s="9" t="s">
        <v>111</v>
      </c>
      <c r="C30" s="3" t="s">
        <v>29</v>
      </c>
      <c r="D30" s="3"/>
      <c r="E30" s="8">
        <v>1158.5999999999999</v>
      </c>
    </row>
    <row r="31" spans="1:7" ht="30" x14ac:dyDescent="0.25">
      <c r="A31" s="16" t="s">
        <v>113</v>
      </c>
      <c r="B31" s="9" t="s">
        <v>110</v>
      </c>
      <c r="C31" s="3" t="s">
        <v>29</v>
      </c>
      <c r="D31" s="3"/>
      <c r="E31" s="8">
        <v>29489.94</v>
      </c>
    </row>
    <row r="32" spans="1:7" x14ac:dyDescent="0.25">
      <c r="A32" s="44"/>
      <c r="B32" s="9"/>
      <c r="C32" s="3"/>
      <c r="D32" s="3"/>
      <c r="E32" s="8"/>
    </row>
    <row r="33" spans="1:8" s="10" customFormat="1" ht="14.25" x14ac:dyDescent="0.2">
      <c r="A33" s="45" t="s">
        <v>47</v>
      </c>
      <c r="B33" s="46"/>
      <c r="C33" s="47"/>
      <c r="D33" s="47"/>
      <c r="E33" s="48">
        <f>SUM(E22:E32)</f>
        <v>245995.82399999996</v>
      </c>
    </row>
    <row r="35" spans="1:8" ht="28.5" customHeight="1" x14ac:dyDescent="0.25">
      <c r="A35" s="96" t="s">
        <v>114</v>
      </c>
      <c r="B35" s="96"/>
      <c r="C35" s="96"/>
      <c r="D35" s="96"/>
      <c r="E35" s="96"/>
    </row>
    <row r="36" spans="1:8" ht="31.5" customHeight="1" x14ac:dyDescent="0.25">
      <c r="A36" s="84" t="s">
        <v>21</v>
      </c>
      <c r="B36" s="84"/>
      <c r="C36" s="84"/>
      <c r="D36" s="84"/>
      <c r="E36" s="84"/>
    </row>
    <row r="37" spans="1:8" x14ac:dyDescent="0.25">
      <c r="A37" s="84" t="s">
        <v>20</v>
      </c>
      <c r="B37" s="84"/>
      <c r="C37" s="84"/>
      <c r="D37" s="84"/>
      <c r="E37" s="84"/>
      <c r="F37" s="10"/>
      <c r="G37" s="10"/>
      <c r="H37" s="11"/>
    </row>
    <row r="38" spans="1:8" ht="30.75" customHeight="1" x14ac:dyDescent="0.25">
      <c r="A38" s="84" t="s">
        <v>30</v>
      </c>
      <c r="B38" s="84"/>
      <c r="C38" s="84"/>
      <c r="D38" s="84"/>
      <c r="E38" s="84"/>
    </row>
    <row r="39" spans="1:8" x14ac:dyDescent="0.25">
      <c r="A39" s="94" t="s">
        <v>5</v>
      </c>
      <c r="B39" s="94"/>
      <c r="C39" s="94"/>
      <c r="D39" s="94"/>
      <c r="E39" s="94"/>
    </row>
    <row r="40" spans="1:8" x14ac:dyDescent="0.25">
      <c r="A40" s="84" t="s">
        <v>18</v>
      </c>
      <c r="B40" s="84"/>
      <c r="C40" s="84"/>
      <c r="D40" s="84"/>
      <c r="E40" s="84"/>
    </row>
    <row r="41" spans="1:8" x14ac:dyDescent="0.25">
      <c r="A41" s="97" t="s">
        <v>50</v>
      </c>
      <c r="B41" s="97"/>
      <c r="C41" s="97"/>
      <c r="D41" s="97"/>
      <c r="E41" s="5"/>
    </row>
    <row r="42" spans="1:8" x14ac:dyDescent="0.25">
      <c r="B42" s="98" t="s">
        <v>19</v>
      </c>
      <c r="C42" s="98"/>
      <c r="D42" s="98"/>
      <c r="E42" s="6" t="s">
        <v>6</v>
      </c>
    </row>
    <row r="43" spans="1:8" x14ac:dyDescent="0.25">
      <c r="A43" s="49"/>
      <c r="B43" s="49"/>
      <c r="C43" s="49"/>
      <c r="D43" s="49"/>
      <c r="E43" s="49"/>
    </row>
    <row r="44" spans="1:8" ht="15.75" customHeight="1" x14ac:dyDescent="0.25">
      <c r="A44" s="99" t="s">
        <v>77</v>
      </c>
      <c r="B44" s="99"/>
      <c r="C44" s="99"/>
      <c r="D44" s="99"/>
      <c r="E44" s="99"/>
    </row>
    <row r="45" spans="1:8" x14ac:dyDescent="0.25">
      <c r="B45" s="98" t="s">
        <v>19</v>
      </c>
      <c r="C45" s="98"/>
      <c r="D45" s="98"/>
      <c r="E45" s="6" t="s">
        <v>6</v>
      </c>
    </row>
    <row r="47" spans="1:8" x14ac:dyDescent="0.25">
      <c r="A47" s="43" t="s">
        <v>71</v>
      </c>
    </row>
    <row r="48" spans="1:8" x14ac:dyDescent="0.25">
      <c r="A48" s="10" t="s">
        <v>31</v>
      </c>
    </row>
    <row r="49" spans="1:2" x14ac:dyDescent="0.25">
      <c r="A49" s="2" t="s">
        <v>37</v>
      </c>
      <c r="B49" s="23">
        <f>'3кв'!B53</f>
        <v>23326.49099999998</v>
      </c>
    </row>
    <row r="50" spans="1:2" x14ac:dyDescent="0.25">
      <c r="A50" s="2" t="s">
        <v>115</v>
      </c>
      <c r="B50" s="12"/>
    </row>
    <row r="51" spans="1:2" x14ac:dyDescent="0.25">
      <c r="A51" s="2" t="s">
        <v>34</v>
      </c>
      <c r="B51" s="12">
        <v>243273.25</v>
      </c>
    </row>
    <row r="52" spans="1:2" x14ac:dyDescent="0.25">
      <c r="B52" s="12"/>
    </row>
    <row r="53" spans="1:2" x14ac:dyDescent="0.25">
      <c r="B53" s="12"/>
    </row>
    <row r="54" spans="1:2" ht="30" x14ac:dyDescent="0.25">
      <c r="A54" s="51" t="s">
        <v>35</v>
      </c>
      <c r="B54" s="12">
        <f>E33</f>
        <v>245995.82399999996</v>
      </c>
    </row>
    <row r="55" spans="1:2" x14ac:dyDescent="0.25">
      <c r="A55" s="13" t="s">
        <v>32</v>
      </c>
      <c r="B55" s="23">
        <f>B49+B51+B52+B53-B54</f>
        <v>20603.917000000016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1:D41"/>
    <mergeCell ref="B42:D42"/>
    <mergeCell ref="A44:E44"/>
    <mergeCell ref="B45:D45"/>
    <mergeCell ref="A35:E35"/>
    <mergeCell ref="A36:E36"/>
    <mergeCell ref="A37:E37"/>
    <mergeCell ref="A38:E38"/>
    <mergeCell ref="A39:E39"/>
    <mergeCell ref="A40:E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19" zoomScaleSheetLayoutView="100" workbookViewId="0">
      <selection activeCell="F29" sqref="F29"/>
    </sheetView>
  </sheetViews>
  <sheetFormatPr defaultRowHeight="15.75" x14ac:dyDescent="0.25"/>
  <cols>
    <col min="1" max="1" width="10.5703125" style="53" customWidth="1"/>
    <col min="2" max="2" width="63.28515625" style="53" customWidth="1"/>
    <col min="3" max="3" width="16.140625" style="53" customWidth="1"/>
    <col min="4" max="4" width="11.85546875" style="53" customWidth="1"/>
    <col min="5" max="5" width="14.7109375" style="53" customWidth="1"/>
    <col min="6" max="6" width="12.42578125" style="53" customWidth="1"/>
    <col min="7" max="7" width="12" style="53" customWidth="1"/>
    <col min="8" max="8" width="13.5703125" style="53" customWidth="1"/>
    <col min="9" max="16384" width="9.140625" style="53"/>
  </cols>
  <sheetData>
    <row r="1" spans="1:4" x14ac:dyDescent="0.25">
      <c r="A1" s="100" t="s">
        <v>78</v>
      </c>
      <c r="B1" s="100"/>
      <c r="C1" s="100"/>
      <c r="D1" s="52"/>
    </row>
    <row r="2" spans="1:4" x14ac:dyDescent="0.25">
      <c r="A2" s="101" t="s">
        <v>79</v>
      </c>
      <c r="B2" s="101"/>
      <c r="C2" s="101"/>
      <c r="D2" s="54"/>
    </row>
    <row r="3" spans="1:4" x14ac:dyDescent="0.25">
      <c r="A3" s="101" t="s">
        <v>80</v>
      </c>
      <c r="B3" s="101"/>
      <c r="C3" s="101"/>
      <c r="D3" s="54"/>
    </row>
    <row r="4" spans="1:4" x14ac:dyDescent="0.25">
      <c r="A4" s="100" t="s">
        <v>116</v>
      </c>
      <c r="B4" s="100"/>
      <c r="C4" s="100"/>
      <c r="D4" s="52"/>
    </row>
    <row r="5" spans="1:4" x14ac:dyDescent="0.25">
      <c r="A5" s="102"/>
      <c r="B5" s="102"/>
      <c r="C5" s="102"/>
      <c r="D5" s="1"/>
    </row>
    <row r="6" spans="1:4" x14ac:dyDescent="0.25">
      <c r="A6" s="54"/>
      <c r="B6" s="55" t="s">
        <v>81</v>
      </c>
      <c r="C6" s="56">
        <f>'1кв'!B47</f>
        <v>30483.39</v>
      </c>
      <c r="D6" s="57"/>
    </row>
    <row r="7" spans="1:4" x14ac:dyDescent="0.25">
      <c r="A7" s="58" t="s">
        <v>82</v>
      </c>
      <c r="B7" s="55" t="s">
        <v>117</v>
      </c>
      <c r="C7" s="56"/>
      <c r="D7" s="57"/>
    </row>
    <row r="8" spans="1:4" x14ac:dyDescent="0.25">
      <c r="A8" s="54"/>
      <c r="B8" s="59" t="s">
        <v>83</v>
      </c>
      <c r="C8" s="56"/>
      <c r="D8" s="57"/>
    </row>
    <row r="9" spans="1:4" x14ac:dyDescent="0.25">
      <c r="A9" s="54"/>
      <c r="B9" s="60" t="s">
        <v>118</v>
      </c>
      <c r="C9" s="56"/>
      <c r="D9" s="57"/>
    </row>
    <row r="10" spans="1:4" x14ac:dyDescent="0.25">
      <c r="A10" s="54"/>
      <c r="B10" s="60" t="s">
        <v>120</v>
      </c>
      <c r="C10" s="56"/>
      <c r="D10" s="57"/>
    </row>
    <row r="11" spans="1:4" x14ac:dyDescent="0.25">
      <c r="A11" s="54"/>
      <c r="B11" s="60" t="s">
        <v>121</v>
      </c>
      <c r="C11" s="56"/>
      <c r="D11" s="57"/>
    </row>
    <row r="12" spans="1:4" x14ac:dyDescent="0.25">
      <c r="A12" s="54"/>
      <c r="B12" s="60" t="s">
        <v>119</v>
      </c>
      <c r="C12" s="56"/>
      <c r="D12" s="57"/>
    </row>
    <row r="13" spans="1:4" x14ac:dyDescent="0.25">
      <c r="B13" s="61" t="s">
        <v>84</v>
      </c>
      <c r="C13" s="62">
        <f>'1кв'!B49+'2кв'!B50+'3кв'!B49+'4кв'!B51</f>
        <v>932766.07</v>
      </c>
      <c r="D13" s="63"/>
    </row>
    <row r="14" spans="1:4" ht="31.5" x14ac:dyDescent="0.25">
      <c r="B14" s="60" t="s">
        <v>85</v>
      </c>
      <c r="C14" s="62">
        <f>'1кв'!B50+'2кв'!B51+'3кв'!B50+'4кв'!B52</f>
        <v>2800</v>
      </c>
      <c r="D14" s="63"/>
    </row>
    <row r="15" spans="1:4" x14ac:dyDescent="0.25">
      <c r="B15" s="60" t="s">
        <v>86</v>
      </c>
      <c r="C15" s="62">
        <f>'1кв'!B51+'2кв'!B52+'3кв'!B51</f>
        <v>2640</v>
      </c>
      <c r="D15" s="63"/>
    </row>
    <row r="16" spans="1:4" ht="31.5" x14ac:dyDescent="0.25">
      <c r="B16" s="60" t="s">
        <v>87</v>
      </c>
      <c r="C16" s="62">
        <f>'1кв'!B52+'2кв'!B53</f>
        <v>1200</v>
      </c>
      <c r="D16" s="63"/>
    </row>
    <row r="17" spans="1:5" x14ac:dyDescent="0.25">
      <c r="A17" s="64"/>
      <c r="B17" s="61" t="s">
        <v>88</v>
      </c>
      <c r="C17" s="65">
        <f>SUM(C13:C16)</f>
        <v>939406.07</v>
      </c>
      <c r="D17" s="57"/>
    </row>
    <row r="18" spans="1:5" x14ac:dyDescent="0.25">
      <c r="A18" s="1"/>
      <c r="B18" s="103"/>
      <c r="C18" s="103"/>
      <c r="D18" s="66"/>
    </row>
    <row r="19" spans="1:5" ht="17.25" customHeight="1" x14ac:dyDescent="0.25">
      <c r="A19" s="67" t="s">
        <v>89</v>
      </c>
      <c r="B19" s="68" t="s">
        <v>40</v>
      </c>
      <c r="C19" s="62">
        <f>'1кв'!E22+'2кв'!E22+'3кв'!E22+'4кв'!E22</f>
        <v>542266.08599999989</v>
      </c>
      <c r="D19" s="66"/>
    </row>
    <row r="20" spans="1:5" ht="15" customHeight="1" x14ac:dyDescent="0.25">
      <c r="A20" s="67"/>
      <c r="B20" s="69" t="s">
        <v>36</v>
      </c>
      <c r="C20" s="62">
        <f>'1кв'!E23+'2кв'!E23+'3кв'!E23+'4кв'!E23</f>
        <v>208897.63199999998</v>
      </c>
      <c r="D20" s="66"/>
    </row>
    <row r="21" spans="1:5" x14ac:dyDescent="0.25">
      <c r="A21" s="67"/>
      <c r="B21" s="69" t="s">
        <v>90</v>
      </c>
      <c r="C21" s="62">
        <f>'4кв'!E24</f>
        <v>188.16</v>
      </c>
      <c r="D21" s="66"/>
    </row>
    <row r="22" spans="1:5" x14ac:dyDescent="0.25">
      <c r="A22" s="67"/>
      <c r="B22" s="60" t="s">
        <v>44</v>
      </c>
      <c r="C22" s="62">
        <f>'1кв'!E24+'2кв'!E24+'3кв'!E24+'4кв'!E25</f>
        <v>72492.960000000006</v>
      </c>
      <c r="D22" s="66"/>
    </row>
    <row r="23" spans="1:5" x14ac:dyDescent="0.25">
      <c r="A23" s="67"/>
      <c r="B23" s="60" t="s">
        <v>46</v>
      </c>
      <c r="C23" s="62">
        <f>'1кв'!E25+'2кв'!E25+'3кв'!E25+'4кв'!E26</f>
        <v>22369.43</v>
      </c>
      <c r="D23" s="66"/>
    </row>
    <row r="24" spans="1:5" x14ac:dyDescent="0.25">
      <c r="A24" s="67"/>
      <c r="B24" s="60" t="s">
        <v>45</v>
      </c>
      <c r="C24" s="62">
        <f>'1кв'!E26+'2кв'!E26+'3кв'!E26+'4кв'!E27</f>
        <v>22227.61</v>
      </c>
      <c r="D24" s="66"/>
    </row>
    <row r="25" spans="1:5" x14ac:dyDescent="0.25">
      <c r="A25" s="67"/>
      <c r="B25" s="60" t="s">
        <v>43</v>
      </c>
      <c r="C25" s="62">
        <f>'1кв'!E27+'2кв'!E27+'3кв'!E27+'4кв'!E28</f>
        <v>3058.02</v>
      </c>
      <c r="D25" s="66"/>
    </row>
    <row r="26" spans="1:5" x14ac:dyDescent="0.25">
      <c r="A26" s="1"/>
      <c r="B26" s="60" t="s">
        <v>27</v>
      </c>
      <c r="C26" s="62">
        <f>'1кв'!E28+'2кв'!E28+'3кв'!E28+'4кв'!E29</f>
        <v>7875.670000000001</v>
      </c>
      <c r="D26" s="66"/>
      <c r="E26" s="70"/>
    </row>
    <row r="27" spans="1:5" x14ac:dyDescent="0.25">
      <c r="A27" s="67"/>
      <c r="B27" s="71" t="s">
        <v>122</v>
      </c>
      <c r="C27" s="72">
        <f>'2кв'!E30</f>
        <v>5331.4349999999995</v>
      </c>
      <c r="D27" s="66"/>
    </row>
    <row r="28" spans="1:5" x14ac:dyDescent="0.25">
      <c r="A28" s="67"/>
      <c r="B28" s="59" t="s">
        <v>91</v>
      </c>
      <c r="C28" s="72">
        <f>SUM(C30:C35)</f>
        <v>64578.539999999994</v>
      </c>
      <c r="D28" s="66"/>
    </row>
    <row r="29" spans="1:5" x14ac:dyDescent="0.25">
      <c r="A29" s="67"/>
      <c r="B29" s="59" t="s">
        <v>83</v>
      </c>
      <c r="C29" s="72"/>
      <c r="D29" s="66"/>
    </row>
    <row r="30" spans="1:5" ht="31.5" x14ac:dyDescent="0.25">
      <c r="A30" s="67"/>
      <c r="B30" s="73" t="s">
        <v>92</v>
      </c>
      <c r="C30" s="74">
        <f>'1кв'!E29</f>
        <v>1430</v>
      </c>
      <c r="D30" s="66"/>
    </row>
    <row r="31" spans="1:5" x14ac:dyDescent="0.25">
      <c r="A31" s="67"/>
      <c r="B31" s="73" t="s">
        <v>93</v>
      </c>
      <c r="C31" s="74">
        <f>'2кв'!E29</f>
        <v>16900</v>
      </c>
      <c r="D31" s="66"/>
    </row>
    <row r="32" spans="1:5" x14ac:dyDescent="0.25">
      <c r="A32" s="67"/>
      <c r="B32" s="73" t="s">
        <v>123</v>
      </c>
      <c r="C32" s="74">
        <f>'3кв'!E29</f>
        <v>15600</v>
      </c>
      <c r="D32" s="66"/>
    </row>
    <row r="33" spans="1:5" x14ac:dyDescent="0.25">
      <c r="A33" s="67"/>
      <c r="B33" s="73" t="s">
        <v>94</v>
      </c>
      <c r="C33" s="74">
        <f>'4кв'!E30</f>
        <v>1158.5999999999999</v>
      </c>
      <c r="D33" s="66"/>
    </row>
    <row r="34" spans="1:5" x14ac:dyDescent="0.25">
      <c r="A34" s="67"/>
      <c r="B34" s="73" t="s">
        <v>124</v>
      </c>
      <c r="C34" s="74">
        <f>'4кв'!E31</f>
        <v>29489.94</v>
      </c>
      <c r="D34" s="66"/>
    </row>
    <row r="35" spans="1:5" x14ac:dyDescent="0.25">
      <c r="A35" s="67"/>
      <c r="B35" s="73"/>
      <c r="C35" s="74"/>
      <c r="D35" s="66"/>
    </row>
    <row r="36" spans="1:5" x14ac:dyDescent="0.25">
      <c r="A36" s="1"/>
      <c r="B36" s="75" t="s">
        <v>95</v>
      </c>
      <c r="C36" s="76">
        <f>SUM(C19:C28)</f>
        <v>949285.54300000006</v>
      </c>
      <c r="D36" s="66"/>
      <c r="E36" s="70"/>
    </row>
    <row r="37" spans="1:5" x14ac:dyDescent="0.25">
      <c r="A37" s="1"/>
      <c r="B37" s="75" t="s">
        <v>96</v>
      </c>
      <c r="C37" s="77">
        <f>C6+C17-C36</f>
        <v>20603.916999999899</v>
      </c>
      <c r="D37" s="66"/>
    </row>
    <row r="38" spans="1:5" x14ac:dyDescent="0.25">
      <c r="A38" s="1"/>
      <c r="B38" s="58"/>
      <c r="C38" s="58"/>
      <c r="D38" s="66"/>
    </row>
    <row r="39" spans="1:5" x14ac:dyDescent="0.25">
      <c r="A39" s="1"/>
      <c r="B39" s="78" t="s">
        <v>97</v>
      </c>
      <c r="C39" s="78"/>
      <c r="D39" s="66"/>
    </row>
    <row r="40" spans="1:5" x14ac:dyDescent="0.25">
      <c r="A40" s="1"/>
      <c r="B40" s="78" t="s">
        <v>98</v>
      </c>
      <c r="C40" s="79">
        <v>123663.63</v>
      </c>
      <c r="D40" s="66"/>
    </row>
    <row r="41" spans="1:5" x14ac:dyDescent="0.25">
      <c r="A41" s="1"/>
      <c r="B41" s="80" t="s">
        <v>99</v>
      </c>
      <c r="C41" s="81">
        <v>181482.23999999999</v>
      </c>
      <c r="D41" s="66"/>
    </row>
    <row r="42" spans="1:5" x14ac:dyDescent="0.25">
      <c r="A42" s="1"/>
      <c r="B42" s="78" t="s">
        <v>100</v>
      </c>
      <c r="C42" s="82">
        <f>C41-C40</f>
        <v>57818.609999999986</v>
      </c>
      <c r="D42" s="66"/>
    </row>
    <row r="43" spans="1:5" x14ac:dyDescent="0.25">
      <c r="A43" s="1"/>
      <c r="B43" s="58"/>
      <c r="C43" s="58"/>
      <c r="D43" s="66"/>
    </row>
    <row r="44" spans="1:5" x14ac:dyDescent="0.25">
      <c r="A44" s="1" t="s">
        <v>101</v>
      </c>
      <c r="B44" s="58" t="s">
        <v>102</v>
      </c>
      <c r="C44" s="58"/>
      <c r="D44" s="66"/>
    </row>
    <row r="45" spans="1:5" x14ac:dyDescent="0.25">
      <c r="A45" s="1"/>
      <c r="B45" s="58" t="s">
        <v>103</v>
      </c>
      <c r="C45" s="58"/>
      <c r="D45" s="66"/>
    </row>
    <row r="46" spans="1:5" x14ac:dyDescent="0.25">
      <c r="A46" s="1"/>
      <c r="B46" s="58" t="s">
        <v>104</v>
      </c>
      <c r="C46" s="58"/>
      <c r="D46" s="66"/>
    </row>
    <row r="47" spans="1:5" x14ac:dyDescent="0.25">
      <c r="A47" s="1"/>
      <c r="B47" s="58"/>
      <c r="C47" s="58"/>
      <c r="D47" s="66"/>
    </row>
    <row r="48" spans="1:5" x14ac:dyDescent="0.25">
      <c r="A48" s="1"/>
      <c r="B48" s="58" t="s">
        <v>105</v>
      </c>
      <c r="C48" s="58"/>
      <c r="D48" s="66"/>
    </row>
    <row r="49" spans="1:4" x14ac:dyDescent="0.25">
      <c r="A49" s="1"/>
      <c r="B49" s="58"/>
      <c r="C49" s="58"/>
      <c r="D49" s="66"/>
    </row>
    <row r="50" spans="1:4" x14ac:dyDescent="0.25">
      <c r="A50" s="1"/>
      <c r="B50" s="58"/>
      <c r="C50" s="58"/>
      <c r="D50" s="6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2025-02-27T07:19:23Z</dcterms:modified>
</cp:coreProperties>
</file>